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35" windowHeight="10320" activeTab="0"/>
  </bookViews>
  <sheets>
    <sheet name="Sheet1" sheetId="1" r:id="rId1"/>
    <sheet name="Chart1" sheetId="2" r:id="rId2"/>
  </sheets>
  <definedNames/>
  <calcPr fullCalcOnLoad="1"/>
</workbook>
</file>

<file path=xl/comments1.xml><?xml version="1.0" encoding="utf-8"?>
<comments xmlns="http://schemas.openxmlformats.org/spreadsheetml/2006/main">
  <authors>
    <author>Dave Leonard Clark I</author>
  </authors>
  <commentList>
    <comment ref="F15" authorId="0">
      <text>
        <r>
          <rPr>
            <b/>
            <sz val="8"/>
            <color indexed="12"/>
            <rFont val="Times New Roman"/>
            <family val="1"/>
          </rPr>
          <t>For the age of Noah at the birth of Shem, you'll find the calculation: 600+2-100.  This is necessary because Genesis 5:32 lists all three of Noah's children for the same year of Noah — 500 years old.  One can, however, take the age of Noah at the flood (Genesis 7:6), plus the two years after the flood when Shem's son was born (Genesis 11:10), minus the age of Shem at his son's birth (Genesis 11:10), to obtain Noah's true age when Shem was born.</t>
        </r>
      </text>
    </comment>
    <comment ref="F25" authorId="0">
      <text>
        <r>
          <rPr>
            <b/>
            <sz val="8"/>
            <color indexed="12"/>
            <rFont val="Times New Roman"/>
            <family val="1"/>
          </rPr>
          <t>For the age of Terah at the birth of Abram, you'll find the calculation: 205-75.  This is necessary because Genesis 11:26 lists all three of Terah's children for the same year of Terah — 70 years old.  One can, however, take the age of Terah at his death (Genesis 11:32), minus the age of Abram when his father died (Genesis 12:4), to obtain Terah's true age when Abram was born.  This presumes, of course, that Abram left Haran almost immediately upon the death of his father.</t>
        </r>
      </text>
    </comment>
    <comment ref="F28" authorId="0">
      <text>
        <r>
          <rPr>
            <b/>
            <sz val="8"/>
            <color indexed="12"/>
            <rFont val="Times New Roman"/>
            <family val="1"/>
          </rPr>
          <t>For the age of Jacob at the birth of Joseph, you'll find the calculation: 130-2-7-30-17.  This is necessary because the Bible does not explicitly tell the age of Jacob when Joseph was born.  One can, however, take the age of Jacob when he stood before pharaoh (Genesis 47:9), minus the number of years of famine before Jacob came to Egypt (Genesis 45:6), minus the number of years of plenty (Genesis 41:53), minus the number of years  before Joseph interpreted the pharaoh's dream (Genesis 41:46), minus the number of years before which God first called Joseph by giving him a dream of his future (Genesis 37:2), to obtain Jacob's true age when Joseph was born.</t>
        </r>
      </text>
    </comment>
  </commentList>
</comments>
</file>

<file path=xl/sharedStrings.xml><?xml version="1.0" encoding="utf-8"?>
<sst xmlns="http://schemas.openxmlformats.org/spreadsheetml/2006/main" count="177" uniqueCount="140">
  <si>
    <t>Name</t>
  </si>
  <si>
    <t>Age at Death</t>
  </si>
  <si>
    <t>Adam</t>
  </si>
  <si>
    <t>Seth</t>
  </si>
  <si>
    <t>Enos</t>
  </si>
  <si>
    <t>Cainan</t>
  </si>
  <si>
    <t>Mahalaleel</t>
  </si>
  <si>
    <t>Jared</t>
  </si>
  <si>
    <t>Enoch</t>
  </si>
  <si>
    <t>Methuselah</t>
  </si>
  <si>
    <t>Lamech</t>
  </si>
  <si>
    <t>Noah</t>
  </si>
  <si>
    <t>Shem</t>
  </si>
  <si>
    <t>Arphaxad</t>
  </si>
  <si>
    <t>Salah</t>
  </si>
  <si>
    <t>Eber</t>
  </si>
  <si>
    <t>Peleg</t>
  </si>
  <si>
    <t>Reu</t>
  </si>
  <si>
    <t>Serug</t>
  </si>
  <si>
    <t>Nahor</t>
  </si>
  <si>
    <t>Terah</t>
  </si>
  <si>
    <t>Isaac</t>
  </si>
  <si>
    <t>Joseph</t>
  </si>
  <si>
    <t>Abra(ha)m</t>
  </si>
  <si>
    <t>Jacob(Israel)</t>
  </si>
  <si>
    <t>Years before Birth</t>
  </si>
  <si>
    <t>The Generations of the Patriarchs</t>
  </si>
  <si>
    <t>Juda</t>
  </si>
  <si>
    <t>Phares</t>
  </si>
  <si>
    <t>Esrom</t>
  </si>
  <si>
    <t>Aram</t>
  </si>
  <si>
    <t>Aminadab</t>
  </si>
  <si>
    <t>Naasson</t>
  </si>
  <si>
    <t>Salmon</t>
  </si>
  <si>
    <t>Booz</t>
  </si>
  <si>
    <t>Obed</t>
  </si>
  <si>
    <t>Jesse</t>
  </si>
  <si>
    <t>David</t>
  </si>
  <si>
    <t>Nathan</t>
  </si>
  <si>
    <t>Mattatha</t>
  </si>
  <si>
    <t>Menan</t>
  </si>
  <si>
    <t>Melea</t>
  </si>
  <si>
    <t>Eliakim</t>
  </si>
  <si>
    <t>Jonan</t>
  </si>
  <si>
    <t>Simeon</t>
  </si>
  <si>
    <t>Levi</t>
  </si>
  <si>
    <t>Matthat</t>
  </si>
  <si>
    <t>Jorim</t>
  </si>
  <si>
    <t>Eliezer</t>
  </si>
  <si>
    <t>Jose</t>
  </si>
  <si>
    <t>Er</t>
  </si>
  <si>
    <t>Elmodam</t>
  </si>
  <si>
    <t>Cosam</t>
  </si>
  <si>
    <t>Addi</t>
  </si>
  <si>
    <t>Melchi</t>
  </si>
  <si>
    <t>Neri</t>
  </si>
  <si>
    <t>Salathiel</t>
  </si>
  <si>
    <t>Zorobabel</t>
  </si>
  <si>
    <t>Rhesa</t>
  </si>
  <si>
    <t>Joanna</t>
  </si>
  <si>
    <t>Semei</t>
  </si>
  <si>
    <t>Mattathias</t>
  </si>
  <si>
    <t>Maath</t>
  </si>
  <si>
    <t>Nagge</t>
  </si>
  <si>
    <t>Esli</t>
  </si>
  <si>
    <t>Naum</t>
  </si>
  <si>
    <t>Amos</t>
  </si>
  <si>
    <t>Janna</t>
  </si>
  <si>
    <t>Meli</t>
  </si>
  <si>
    <t>Exodus</t>
  </si>
  <si>
    <t>Egypt</t>
  </si>
  <si>
    <t>Jerusalem</t>
  </si>
  <si>
    <t>Gentiles</t>
  </si>
  <si>
    <t>Papacy</t>
  </si>
  <si>
    <t>Wounded</t>
  </si>
  <si>
    <t>Sanctuary</t>
  </si>
  <si>
    <t>Babylon</t>
  </si>
  <si>
    <t>S.D.A.</t>
  </si>
  <si>
    <t>Today</t>
  </si>
  <si>
    <t>Judah</t>
  </si>
  <si>
    <t>Canaan Land</t>
  </si>
  <si>
    <t>(to examine generational overlap)</t>
  </si>
  <si>
    <t>???</t>
  </si>
  <si>
    <t>End of Time</t>
  </si>
  <si>
    <t>Father's Birth Year (A.H.)</t>
  </si>
  <si>
    <t>Father's Age at Birth of Son</t>
  </si>
  <si>
    <t>— Fall —</t>
  </si>
  <si>
    <t xml:space="preserve">— Flood —  </t>
  </si>
  <si>
    <t>Yahushuah (Jesus)</t>
  </si>
  <si>
    <t>Genesis 25:7</t>
  </si>
  <si>
    <t>Reference for Age at Death</t>
  </si>
  <si>
    <t>Reference for Age of Father</t>
  </si>
  <si>
    <t>— FALL —</t>
  </si>
  <si>
    <t>— FLOOD —</t>
  </si>
  <si>
    <t>Genesis 11:10</t>
  </si>
  <si>
    <t>Genesis 11:11</t>
  </si>
  <si>
    <t>Genesis 11:12</t>
  </si>
  <si>
    <t>Genesis 11:14</t>
  </si>
  <si>
    <t>Genesis 11:13</t>
  </si>
  <si>
    <t>Genesis 11:15</t>
  </si>
  <si>
    <t>Genesis 11:16</t>
  </si>
  <si>
    <t>Genesis 11:17</t>
  </si>
  <si>
    <t>Genesis 11:18</t>
  </si>
  <si>
    <t>Genesis 11:19</t>
  </si>
  <si>
    <t>Genesis 11:20</t>
  </si>
  <si>
    <t>Genesis 11:21</t>
  </si>
  <si>
    <t>Genesis 11:22</t>
  </si>
  <si>
    <t>Genesis 11:23</t>
  </si>
  <si>
    <t>Genesis 11:24</t>
  </si>
  <si>
    <t>Genesis 11:25</t>
  </si>
  <si>
    <t>Genesis 11:32</t>
  </si>
  <si>
    <t>Genesis 21:5</t>
  </si>
  <si>
    <t>Genesis 5:3</t>
  </si>
  <si>
    <t>Genesis 5:5</t>
  </si>
  <si>
    <t>Genesis 5:6</t>
  </si>
  <si>
    <t>Genesis 5:8</t>
  </si>
  <si>
    <t>Genesis 5:9</t>
  </si>
  <si>
    <t>Genesis 5:11</t>
  </si>
  <si>
    <t>Genesis 5:12</t>
  </si>
  <si>
    <t>Genesis 5:15</t>
  </si>
  <si>
    <t>Genesis 5:14</t>
  </si>
  <si>
    <t>Genesis 5:17</t>
  </si>
  <si>
    <t>Genesis 5:18</t>
  </si>
  <si>
    <t>Genesis 5:21</t>
  </si>
  <si>
    <t>Genesis 5:20</t>
  </si>
  <si>
    <t>Genesis 5:23</t>
  </si>
  <si>
    <t>Genesis 5:25</t>
  </si>
  <si>
    <t>Genesis 5:27</t>
  </si>
  <si>
    <t>Genesis 5:28</t>
  </si>
  <si>
    <t>Genesis 5:31</t>
  </si>
  <si>
    <t>Genesis 9:29</t>
  </si>
  <si>
    <t>Genesis 25:26</t>
  </si>
  <si>
    <t>Genesis 35:28</t>
  </si>
  <si>
    <t>Genesis 47:28</t>
  </si>
  <si>
    <t>Genesis 50:22</t>
  </si>
  <si>
    <t>Current Calendar (negative is B.C.)</t>
  </si>
  <si>
    <t>See Comment</t>
  </si>
  <si>
    <t>Son's Age at Death</t>
  </si>
  <si>
    <t>Son's Name</t>
  </si>
  <si>
    <t>Son's Birth Year (A.H.)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</si>
</sst>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10"/>
      <name val="Times New Roman"/>
      <family val="1"/>
    </font>
    <font>
      <sz val="12"/>
      <name val="Times New Roman"/>
      <family val="1"/>
    </font>
    <font>
      <b/>
      <sz val="18"/>
      <name val="Times New Roman"/>
      <family val="1"/>
    </font>
    <font>
      <sz val="8"/>
      <name val="Times New Roman"/>
      <family val="1"/>
    </font>
    <font>
      <sz val="8"/>
      <name val="Arial"/>
      <family val="0"/>
    </font>
    <font>
      <sz val="10.5"/>
      <name val="Arial"/>
      <family val="0"/>
    </font>
    <font>
      <b/>
      <sz val="10"/>
      <name val="Times New Roman"/>
      <family val="1"/>
    </font>
    <font>
      <b/>
      <sz val="12"/>
      <name val="Times New Roman"/>
      <family val="1"/>
    </font>
    <font>
      <b/>
      <sz val="8"/>
      <color indexed="12"/>
      <name val="Times New Roman"/>
      <family val="1"/>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1" fillId="0" borderId="1" xfId="0" applyFont="1" applyBorder="1" applyAlignment="1">
      <alignment horizontal="center" wrapText="1"/>
    </xf>
    <xf numFmtId="0" fontId="1" fillId="0" borderId="0" xfId="0" applyFont="1" applyAlignment="1">
      <alignment horizontal="center" wrapText="1"/>
    </xf>
    <xf numFmtId="0" fontId="2" fillId="0" borderId="0" xfId="0" applyFont="1" applyBorder="1" applyAlignment="1">
      <alignment horizontal="center"/>
    </xf>
    <xf numFmtId="0" fontId="1" fillId="0" borderId="2" xfId="0" applyFont="1" applyBorder="1" applyAlignment="1">
      <alignment horizontal="center" wrapText="1"/>
    </xf>
    <xf numFmtId="0" fontId="2" fillId="0" borderId="2" xfId="0" applyFont="1" applyBorder="1" applyAlignment="1">
      <alignment/>
    </xf>
    <xf numFmtId="0" fontId="2" fillId="0" borderId="3" xfId="0" applyFont="1" applyBorder="1" applyAlignment="1">
      <alignment/>
    </xf>
    <xf numFmtId="0" fontId="3" fillId="0" borderId="0" xfId="0" applyFont="1" applyBorder="1" applyAlignment="1">
      <alignment/>
    </xf>
    <xf numFmtId="0" fontId="4" fillId="0" borderId="4" xfId="0" applyFont="1" applyBorder="1" applyAlignment="1">
      <alignment/>
    </xf>
    <xf numFmtId="46" fontId="2" fillId="0" borderId="0" xfId="0" applyNumberFormat="1" applyFont="1" applyAlignment="1">
      <alignment horizontal="center"/>
    </xf>
    <xf numFmtId="0" fontId="4" fillId="0" borderId="1" xfId="0" applyFont="1" applyBorder="1" applyAlignment="1">
      <alignment horizont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xf>
    <xf numFmtId="0" fontId="3"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The Generations of the Patriarchs
(to examine generational overlap)</a:t>
            </a:r>
          </a:p>
        </c:rich>
      </c:tx>
      <c:layout/>
      <c:spPr>
        <a:noFill/>
        <a:ln>
          <a:noFill/>
        </a:ln>
      </c:spPr>
    </c:title>
    <c:plotArea>
      <c:layout/>
      <c:barChart>
        <c:barDir val="col"/>
        <c:grouping val="stacked"/>
        <c:varyColors val="0"/>
        <c:ser>
          <c:idx val="1"/>
          <c:order val="0"/>
          <c:tx>
            <c:strRef>
              <c:f>Sheet1!$B$3</c:f>
              <c:strCache>
                <c:ptCount val="1"/>
                <c:pt idx="0">
                  <c:v>Father's Birth Year (A.H.)</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dLblPos val="inBase"/>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Sheet1!$B$4:$B$28</c:f>
              <c:numCache>
                <c:ptCount val="25"/>
                <c:pt idx="3">
                  <c:v>130</c:v>
                </c:pt>
                <c:pt idx="4">
                  <c:v>235</c:v>
                </c:pt>
                <c:pt idx="5">
                  <c:v>325</c:v>
                </c:pt>
                <c:pt idx="6">
                  <c:v>395</c:v>
                </c:pt>
                <c:pt idx="7">
                  <c:v>460</c:v>
                </c:pt>
                <c:pt idx="8">
                  <c:v>622</c:v>
                </c:pt>
                <c:pt idx="9">
                  <c:v>687</c:v>
                </c:pt>
                <c:pt idx="10">
                  <c:v>874</c:v>
                </c:pt>
                <c:pt idx="11">
                  <c:v>1056</c:v>
                </c:pt>
                <c:pt idx="13">
                  <c:v>1558</c:v>
                </c:pt>
                <c:pt idx="14">
                  <c:v>1658</c:v>
                </c:pt>
                <c:pt idx="15">
                  <c:v>1693</c:v>
                </c:pt>
                <c:pt idx="16">
                  <c:v>1723</c:v>
                </c:pt>
                <c:pt idx="17">
                  <c:v>1757</c:v>
                </c:pt>
                <c:pt idx="18">
                  <c:v>1787</c:v>
                </c:pt>
                <c:pt idx="19">
                  <c:v>1819</c:v>
                </c:pt>
                <c:pt idx="20">
                  <c:v>1849</c:v>
                </c:pt>
                <c:pt idx="21">
                  <c:v>1878</c:v>
                </c:pt>
                <c:pt idx="22">
                  <c:v>2008</c:v>
                </c:pt>
                <c:pt idx="23">
                  <c:v>2108</c:v>
                </c:pt>
                <c:pt idx="24">
                  <c:v>2168</c:v>
                </c:pt>
              </c:numCache>
            </c:numRef>
          </c:val>
        </c:ser>
        <c:ser>
          <c:idx val="0"/>
          <c:order val="1"/>
          <c:tx>
            <c:strRef>
              <c:f>Sheet1!$C$3</c:f>
              <c:strCache>
                <c:ptCount val="1"/>
                <c:pt idx="0">
                  <c:v>Father's Age at Birth of Son</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Sheet1!$A$4:$A$28</c:f>
              <c:strCache>
                <c:ptCount val="25"/>
                <c:pt idx="0">
                  <c:v>Adam</c:v>
                </c:pt>
                <c:pt idx="1">
                  <c:v>— FALL —</c:v>
                </c:pt>
                <c:pt idx="2">
                  <c:v>Seth</c:v>
                </c:pt>
                <c:pt idx="3">
                  <c:v>Enos</c:v>
                </c:pt>
                <c:pt idx="4">
                  <c:v>Cainan</c:v>
                </c:pt>
                <c:pt idx="5">
                  <c:v>Mahalaleel</c:v>
                </c:pt>
                <c:pt idx="6">
                  <c:v>Jared</c:v>
                </c:pt>
                <c:pt idx="7">
                  <c:v>Enoch</c:v>
                </c:pt>
                <c:pt idx="8">
                  <c:v>Methuselah</c:v>
                </c:pt>
                <c:pt idx="9">
                  <c:v>Lamech</c:v>
                </c:pt>
                <c:pt idx="10">
                  <c:v>Noah</c:v>
                </c:pt>
                <c:pt idx="11">
                  <c:v>Shem</c:v>
                </c:pt>
                <c:pt idx="12">
                  <c:v>— FLOOD —</c:v>
                </c:pt>
                <c:pt idx="13">
                  <c:v>Arphaxad</c:v>
                </c:pt>
                <c:pt idx="14">
                  <c:v>Salah</c:v>
                </c:pt>
                <c:pt idx="15">
                  <c:v>Eber</c:v>
                </c:pt>
                <c:pt idx="16">
                  <c:v>Peleg</c:v>
                </c:pt>
                <c:pt idx="17">
                  <c:v>Reu</c:v>
                </c:pt>
                <c:pt idx="18">
                  <c:v>Serug</c:v>
                </c:pt>
                <c:pt idx="19">
                  <c:v>Nahor</c:v>
                </c:pt>
                <c:pt idx="20">
                  <c:v>Terah</c:v>
                </c:pt>
                <c:pt idx="21">
                  <c:v>Abra(ha)m</c:v>
                </c:pt>
                <c:pt idx="22">
                  <c:v>Isaac</c:v>
                </c:pt>
                <c:pt idx="23">
                  <c:v>Jacob(Israel)</c:v>
                </c:pt>
                <c:pt idx="24">
                  <c:v>Joseph</c:v>
                </c:pt>
              </c:strCache>
            </c:strRef>
          </c:cat>
          <c:val>
            <c:numRef>
              <c:f>Sheet1!$C$4:$C$28</c:f>
              <c:numCache>
                <c:ptCount val="25"/>
                <c:pt idx="2">
                  <c:v>130</c:v>
                </c:pt>
                <c:pt idx="3">
                  <c:v>105</c:v>
                </c:pt>
                <c:pt idx="4">
                  <c:v>90</c:v>
                </c:pt>
                <c:pt idx="5">
                  <c:v>70</c:v>
                </c:pt>
                <c:pt idx="6">
                  <c:v>65</c:v>
                </c:pt>
                <c:pt idx="7">
                  <c:v>162</c:v>
                </c:pt>
                <c:pt idx="8">
                  <c:v>65</c:v>
                </c:pt>
                <c:pt idx="9">
                  <c:v>187</c:v>
                </c:pt>
                <c:pt idx="10">
                  <c:v>182</c:v>
                </c:pt>
                <c:pt idx="11">
                  <c:v>502</c:v>
                </c:pt>
                <c:pt idx="13">
                  <c:v>100</c:v>
                </c:pt>
                <c:pt idx="14">
                  <c:v>35</c:v>
                </c:pt>
                <c:pt idx="15">
                  <c:v>30</c:v>
                </c:pt>
                <c:pt idx="16">
                  <c:v>34</c:v>
                </c:pt>
                <c:pt idx="17">
                  <c:v>30</c:v>
                </c:pt>
                <c:pt idx="18">
                  <c:v>32</c:v>
                </c:pt>
                <c:pt idx="19">
                  <c:v>30</c:v>
                </c:pt>
                <c:pt idx="20">
                  <c:v>29</c:v>
                </c:pt>
                <c:pt idx="21">
                  <c:v>130</c:v>
                </c:pt>
                <c:pt idx="22">
                  <c:v>100</c:v>
                </c:pt>
                <c:pt idx="23">
                  <c:v>60</c:v>
                </c:pt>
                <c:pt idx="24">
                  <c:v>74</c:v>
                </c:pt>
              </c:numCache>
            </c:numRef>
          </c:val>
        </c:ser>
        <c:ser>
          <c:idx val="2"/>
          <c:order val="2"/>
          <c:tx>
            <c:strRef>
              <c:f>Sheet1!$E$3</c:f>
              <c:strCache>
                <c:ptCount val="1"/>
                <c:pt idx="0">
                  <c:v>Son's Age at Death</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Sheet1!$E$4:$E$28</c:f>
              <c:numCache>
                <c:ptCount val="25"/>
                <c:pt idx="0">
                  <c:v>930</c:v>
                </c:pt>
                <c:pt idx="2">
                  <c:v>912</c:v>
                </c:pt>
                <c:pt idx="3">
                  <c:v>905</c:v>
                </c:pt>
                <c:pt idx="4">
                  <c:v>910</c:v>
                </c:pt>
                <c:pt idx="5">
                  <c:v>895</c:v>
                </c:pt>
                <c:pt idx="6">
                  <c:v>962</c:v>
                </c:pt>
                <c:pt idx="7">
                  <c:v>365</c:v>
                </c:pt>
                <c:pt idx="8">
                  <c:v>969</c:v>
                </c:pt>
                <c:pt idx="9">
                  <c:v>777</c:v>
                </c:pt>
                <c:pt idx="10">
                  <c:v>950</c:v>
                </c:pt>
                <c:pt idx="11">
                  <c:v>600</c:v>
                </c:pt>
                <c:pt idx="13">
                  <c:v>438</c:v>
                </c:pt>
                <c:pt idx="14">
                  <c:v>433</c:v>
                </c:pt>
                <c:pt idx="15">
                  <c:v>464</c:v>
                </c:pt>
                <c:pt idx="16">
                  <c:v>239</c:v>
                </c:pt>
                <c:pt idx="17">
                  <c:v>239</c:v>
                </c:pt>
                <c:pt idx="18">
                  <c:v>230</c:v>
                </c:pt>
                <c:pt idx="19">
                  <c:v>148</c:v>
                </c:pt>
                <c:pt idx="20">
                  <c:v>205</c:v>
                </c:pt>
                <c:pt idx="21">
                  <c:v>175</c:v>
                </c:pt>
                <c:pt idx="22">
                  <c:v>180</c:v>
                </c:pt>
                <c:pt idx="23">
                  <c:v>147</c:v>
                </c:pt>
                <c:pt idx="24">
                  <c:v>110</c:v>
                </c:pt>
              </c:numCache>
            </c:numRef>
          </c:val>
        </c:ser>
        <c:overlap val="100"/>
        <c:gapWidth val="20"/>
        <c:axId val="26957340"/>
        <c:axId val="41289469"/>
      </c:barChart>
      <c:catAx>
        <c:axId val="2695734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pPr>
          </a:p>
        </c:txPr>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sz="1000" b="1" i="0" u="none" baseline="0"/>
                  <a:t>Years after Creation (A.H.)</a:t>
                </a:r>
              </a:p>
            </c:rich>
          </c:tx>
          <c:layout/>
          <c:overlay val="0"/>
          <c:spPr>
            <a:noFill/>
            <a:ln>
              <a:noFill/>
            </a:ln>
          </c:spPr>
        </c:title>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95734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5" right="0.5" top="0.5" bottom="0.5" header="0" footer="0"/>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096375" cy="6838950"/>
    <xdr:graphicFrame>
      <xdr:nvGraphicFramePr>
        <xdr:cNvPr id="1" name="Shape 1025"/>
        <xdr:cNvGraphicFramePr/>
      </xdr:nvGraphicFramePr>
      <xdr:xfrm>
        <a:off x="0" y="0"/>
        <a:ext cx="9096375" cy="6838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tabSelected="1" workbookViewId="0" topLeftCell="A1">
      <selection activeCell="D14" sqref="D14"/>
    </sheetView>
  </sheetViews>
  <sheetFormatPr defaultColWidth="9.140625" defaultRowHeight="12.75"/>
  <cols>
    <col min="1" max="1" width="14.7109375" style="1" customWidth="1"/>
    <col min="2" max="5" width="12.7109375" style="1" customWidth="1"/>
    <col min="6" max="7" width="13.421875" style="5" bestFit="1" customWidth="1"/>
    <col min="8" max="8" width="1.8515625" style="1" customWidth="1"/>
    <col min="9" max="13" width="12.7109375" style="1" customWidth="1"/>
    <col min="14" max="14" width="4.00390625" style="1" bestFit="1" customWidth="1"/>
    <col min="15" max="16384" width="9.140625" style="1" customWidth="1"/>
  </cols>
  <sheetData>
    <row r="1" spans="1:13" s="2" customFormat="1" ht="22.5">
      <c r="A1" s="19" t="s">
        <v>26</v>
      </c>
      <c r="B1" s="19"/>
      <c r="C1" s="19"/>
      <c r="D1" s="19"/>
      <c r="E1" s="19"/>
      <c r="F1" s="19"/>
      <c r="G1" s="19"/>
      <c r="H1" s="12"/>
      <c r="I1" s="19" t="s">
        <v>26</v>
      </c>
      <c r="J1" s="19"/>
      <c r="K1" s="19"/>
      <c r="L1" s="19"/>
      <c r="M1" s="19"/>
    </row>
    <row r="2" spans="1:13" s="3" customFormat="1" ht="11.25">
      <c r="A2" s="20" t="s">
        <v>81</v>
      </c>
      <c r="B2" s="20"/>
      <c r="C2" s="20"/>
      <c r="D2" s="20"/>
      <c r="E2" s="20"/>
      <c r="F2" s="20"/>
      <c r="G2" s="20"/>
      <c r="H2" s="13"/>
      <c r="I2" s="20" t="s">
        <v>81</v>
      </c>
      <c r="J2" s="20"/>
      <c r="K2" s="20"/>
      <c r="L2" s="20"/>
      <c r="M2" s="20"/>
    </row>
    <row r="3" spans="1:13" s="7" customFormat="1" ht="45">
      <c r="A3" s="6" t="s">
        <v>138</v>
      </c>
      <c r="B3" s="6" t="s">
        <v>84</v>
      </c>
      <c r="C3" s="6" t="s">
        <v>85</v>
      </c>
      <c r="D3" s="6" t="s">
        <v>139</v>
      </c>
      <c r="E3" s="6" t="s">
        <v>137</v>
      </c>
      <c r="F3" s="6" t="s">
        <v>91</v>
      </c>
      <c r="G3" s="6" t="s">
        <v>90</v>
      </c>
      <c r="H3" s="9"/>
      <c r="I3" s="6" t="s">
        <v>0</v>
      </c>
      <c r="J3" s="6" t="s">
        <v>85</v>
      </c>
      <c r="K3" s="6" t="s">
        <v>25</v>
      </c>
      <c r="L3" s="6" t="s">
        <v>1</v>
      </c>
      <c r="M3" s="15" t="s">
        <v>135</v>
      </c>
    </row>
    <row r="4" spans="1:13" ht="15.75">
      <c r="A4" s="1" t="s">
        <v>2</v>
      </c>
      <c r="E4" s="1">
        <v>930</v>
      </c>
      <c r="G4" s="5" t="s">
        <v>113</v>
      </c>
      <c r="H4" s="10"/>
      <c r="I4" s="1" t="s">
        <v>2</v>
      </c>
      <c r="L4" s="1">
        <v>930</v>
      </c>
      <c r="M4" s="1">
        <v>-4004</v>
      </c>
    </row>
    <row r="5" spans="1:13" ht="15.75">
      <c r="A5" s="1" t="s">
        <v>92</v>
      </c>
      <c r="D5" s="1">
        <v>8</v>
      </c>
      <c r="H5" s="10"/>
      <c r="I5" s="1" t="s">
        <v>86</v>
      </c>
      <c r="K5" s="1">
        <v>8</v>
      </c>
      <c r="M5" s="1">
        <v>-3996</v>
      </c>
    </row>
    <row r="6" spans="1:13" ht="15.75">
      <c r="A6" s="1" t="s">
        <v>3</v>
      </c>
      <c r="C6" s="1">
        <v>130</v>
      </c>
      <c r="D6" s="1">
        <f>B6+C6</f>
        <v>130</v>
      </c>
      <c r="E6" s="1">
        <v>912</v>
      </c>
      <c r="F6" s="5" t="s">
        <v>112</v>
      </c>
      <c r="G6" s="5" t="s">
        <v>115</v>
      </c>
      <c r="H6" s="10"/>
      <c r="I6" s="1" t="s">
        <v>3</v>
      </c>
      <c r="J6" s="1">
        <v>130</v>
      </c>
      <c r="K6" s="1">
        <v>130</v>
      </c>
      <c r="L6" s="1">
        <v>912</v>
      </c>
      <c r="M6" s="1">
        <f>M4+J6</f>
        <v>-3874</v>
      </c>
    </row>
    <row r="7" spans="1:13" ht="15.75">
      <c r="A7" s="1" t="s">
        <v>4</v>
      </c>
      <c r="B7" s="1">
        <f>B6+C6</f>
        <v>130</v>
      </c>
      <c r="C7" s="1">
        <v>105</v>
      </c>
      <c r="D7" s="1">
        <f aca="true" t="shared" si="0" ref="D7:D15">B7+C7</f>
        <v>235</v>
      </c>
      <c r="E7" s="1">
        <v>905</v>
      </c>
      <c r="F7" s="5" t="s">
        <v>114</v>
      </c>
      <c r="G7" s="5" t="s">
        <v>117</v>
      </c>
      <c r="H7" s="10"/>
      <c r="I7" s="1" t="s">
        <v>4</v>
      </c>
      <c r="J7" s="1">
        <v>105</v>
      </c>
      <c r="K7" s="1">
        <f aca="true" t="shared" si="1" ref="K7:K40">K6+J7</f>
        <v>235</v>
      </c>
      <c r="L7" s="1">
        <v>905</v>
      </c>
      <c r="M7" s="1">
        <f>M6+J7</f>
        <v>-3769</v>
      </c>
    </row>
    <row r="8" spans="1:13" ht="15.75">
      <c r="A8" s="1" t="s">
        <v>5</v>
      </c>
      <c r="B8" s="1">
        <f aca="true" t="shared" si="2" ref="B8:B28">B7+C7</f>
        <v>235</v>
      </c>
      <c r="C8" s="1">
        <v>90</v>
      </c>
      <c r="D8" s="1">
        <f t="shared" si="0"/>
        <v>325</v>
      </c>
      <c r="E8" s="1">
        <v>910</v>
      </c>
      <c r="F8" s="5" t="s">
        <v>116</v>
      </c>
      <c r="G8" s="5" t="s">
        <v>120</v>
      </c>
      <c r="H8" s="10"/>
      <c r="I8" s="1" t="s">
        <v>5</v>
      </c>
      <c r="J8" s="1">
        <v>90</v>
      </c>
      <c r="K8" s="1">
        <f t="shared" si="1"/>
        <v>325</v>
      </c>
      <c r="L8" s="1">
        <v>910</v>
      </c>
      <c r="M8" s="1">
        <f aca="true" t="shared" si="3" ref="M8:M15">M7+J8</f>
        <v>-3679</v>
      </c>
    </row>
    <row r="9" spans="1:13" ht="15.75">
      <c r="A9" s="1" t="s">
        <v>6</v>
      </c>
      <c r="B9" s="1">
        <f t="shared" si="2"/>
        <v>325</v>
      </c>
      <c r="C9" s="1">
        <v>70</v>
      </c>
      <c r="D9" s="1">
        <f t="shared" si="0"/>
        <v>395</v>
      </c>
      <c r="E9" s="1">
        <v>895</v>
      </c>
      <c r="F9" s="5" t="s">
        <v>118</v>
      </c>
      <c r="G9" s="5" t="s">
        <v>121</v>
      </c>
      <c r="H9" s="10"/>
      <c r="I9" s="1" t="s">
        <v>6</v>
      </c>
      <c r="J9" s="1">
        <v>70</v>
      </c>
      <c r="K9" s="1">
        <f t="shared" si="1"/>
        <v>395</v>
      </c>
      <c r="L9" s="1">
        <v>895</v>
      </c>
      <c r="M9" s="1">
        <f t="shared" si="3"/>
        <v>-3609</v>
      </c>
    </row>
    <row r="10" spans="1:13" ht="15.75">
      <c r="A10" s="1" t="s">
        <v>7</v>
      </c>
      <c r="B10" s="1">
        <f t="shared" si="2"/>
        <v>395</v>
      </c>
      <c r="C10" s="1">
        <v>65</v>
      </c>
      <c r="D10" s="1">
        <f t="shared" si="0"/>
        <v>460</v>
      </c>
      <c r="E10" s="1">
        <v>962</v>
      </c>
      <c r="F10" s="5" t="s">
        <v>119</v>
      </c>
      <c r="G10" s="5" t="s">
        <v>124</v>
      </c>
      <c r="H10" s="10"/>
      <c r="I10" s="1" t="s">
        <v>7</v>
      </c>
      <c r="J10" s="1">
        <v>65</v>
      </c>
      <c r="K10" s="1">
        <f t="shared" si="1"/>
        <v>460</v>
      </c>
      <c r="L10" s="1">
        <v>962</v>
      </c>
      <c r="M10" s="1">
        <f t="shared" si="3"/>
        <v>-3544</v>
      </c>
    </row>
    <row r="11" spans="1:13" ht="15.75">
      <c r="A11" s="1" t="s">
        <v>8</v>
      </c>
      <c r="B11" s="1">
        <f t="shared" si="2"/>
        <v>460</v>
      </c>
      <c r="C11" s="1">
        <v>162</v>
      </c>
      <c r="D11" s="1">
        <f t="shared" si="0"/>
        <v>622</v>
      </c>
      <c r="E11" s="1">
        <v>365</v>
      </c>
      <c r="F11" s="5" t="s">
        <v>122</v>
      </c>
      <c r="G11" s="5" t="s">
        <v>125</v>
      </c>
      <c r="H11" s="10"/>
      <c r="I11" s="1" t="s">
        <v>8</v>
      </c>
      <c r="J11" s="1">
        <v>162</v>
      </c>
      <c r="K11" s="1">
        <f t="shared" si="1"/>
        <v>622</v>
      </c>
      <c r="L11" s="1">
        <v>365</v>
      </c>
      <c r="M11" s="1">
        <f t="shared" si="3"/>
        <v>-3382</v>
      </c>
    </row>
    <row r="12" spans="1:13" ht="15.75">
      <c r="A12" s="1" t="s">
        <v>9</v>
      </c>
      <c r="B12" s="1">
        <f t="shared" si="2"/>
        <v>622</v>
      </c>
      <c r="C12" s="1">
        <v>65</v>
      </c>
      <c r="D12" s="1">
        <f t="shared" si="0"/>
        <v>687</v>
      </c>
      <c r="E12" s="1">
        <v>969</v>
      </c>
      <c r="F12" s="5" t="s">
        <v>123</v>
      </c>
      <c r="G12" s="5" t="s">
        <v>127</v>
      </c>
      <c r="H12" s="10"/>
      <c r="I12" s="1" t="s">
        <v>9</v>
      </c>
      <c r="J12" s="1">
        <v>65</v>
      </c>
      <c r="K12" s="1">
        <f t="shared" si="1"/>
        <v>687</v>
      </c>
      <c r="L12" s="1">
        <v>969</v>
      </c>
      <c r="M12" s="1">
        <f t="shared" si="3"/>
        <v>-3317</v>
      </c>
    </row>
    <row r="13" spans="1:13" ht="15.75">
      <c r="A13" s="1" t="s">
        <v>10</v>
      </c>
      <c r="B13" s="1">
        <f t="shared" si="2"/>
        <v>687</v>
      </c>
      <c r="C13" s="1">
        <v>187</v>
      </c>
      <c r="D13" s="1">
        <f t="shared" si="0"/>
        <v>874</v>
      </c>
      <c r="E13" s="1">
        <v>777</v>
      </c>
      <c r="F13" s="5" t="s">
        <v>126</v>
      </c>
      <c r="G13" s="5" t="s">
        <v>129</v>
      </c>
      <c r="H13" s="10"/>
      <c r="I13" s="1" t="s">
        <v>10</v>
      </c>
      <c r="J13" s="1">
        <v>187</v>
      </c>
      <c r="K13" s="1">
        <f t="shared" si="1"/>
        <v>874</v>
      </c>
      <c r="L13" s="1">
        <v>777</v>
      </c>
      <c r="M13" s="1">
        <f t="shared" si="3"/>
        <v>-3130</v>
      </c>
    </row>
    <row r="14" spans="1:13" ht="15.75">
      <c r="A14" s="1" t="s">
        <v>11</v>
      </c>
      <c r="B14" s="1">
        <f t="shared" si="2"/>
        <v>874</v>
      </c>
      <c r="C14" s="1">
        <v>182</v>
      </c>
      <c r="D14" s="1">
        <f t="shared" si="0"/>
        <v>1056</v>
      </c>
      <c r="E14" s="1">
        <v>950</v>
      </c>
      <c r="F14" s="5" t="s">
        <v>128</v>
      </c>
      <c r="G14" s="5" t="s">
        <v>130</v>
      </c>
      <c r="H14" s="10"/>
      <c r="I14" s="1" t="s">
        <v>11</v>
      </c>
      <c r="J14" s="1">
        <v>182</v>
      </c>
      <c r="K14" s="1">
        <f t="shared" si="1"/>
        <v>1056</v>
      </c>
      <c r="L14" s="1">
        <v>950</v>
      </c>
      <c r="M14" s="1">
        <f t="shared" si="3"/>
        <v>-2948</v>
      </c>
    </row>
    <row r="15" spans="1:13" ht="25.5">
      <c r="A15" s="1" t="s">
        <v>12</v>
      </c>
      <c r="B15" s="1">
        <f t="shared" si="2"/>
        <v>1056</v>
      </c>
      <c r="C15" s="1">
        <f>600+2-100</f>
        <v>502</v>
      </c>
      <c r="D15" s="1">
        <f t="shared" si="0"/>
        <v>1558</v>
      </c>
      <c r="E15" s="1">
        <f>500+100</f>
        <v>600</v>
      </c>
      <c r="F15" s="16" t="s">
        <v>136</v>
      </c>
      <c r="G15" s="5" t="s">
        <v>95</v>
      </c>
      <c r="H15" s="10"/>
      <c r="I15" s="1" t="s">
        <v>12</v>
      </c>
      <c r="J15" s="1">
        <v>502</v>
      </c>
      <c r="K15" s="1">
        <f t="shared" si="1"/>
        <v>1558</v>
      </c>
      <c r="L15" s="1">
        <v>600</v>
      </c>
      <c r="M15" s="1">
        <f t="shared" si="3"/>
        <v>-2446</v>
      </c>
    </row>
    <row r="16" spans="1:13" ht="15.75">
      <c r="A16" s="1" t="s">
        <v>93</v>
      </c>
      <c r="D16" s="1">
        <v>1656</v>
      </c>
      <c r="H16" s="10"/>
      <c r="I16" s="1" t="s">
        <v>87</v>
      </c>
      <c r="K16" s="1">
        <v>1656</v>
      </c>
      <c r="M16" s="1">
        <f>M15+98</f>
        <v>-2348</v>
      </c>
    </row>
    <row r="17" spans="1:13" ht="15.75">
      <c r="A17" s="1" t="s">
        <v>13</v>
      </c>
      <c r="B17" s="1">
        <f>B15+C15</f>
        <v>1558</v>
      </c>
      <c r="C17" s="1">
        <v>100</v>
      </c>
      <c r="D17" s="1">
        <f aca="true" t="shared" si="4" ref="D17:D27">B17+C17</f>
        <v>1658</v>
      </c>
      <c r="E17" s="1">
        <f>403+35</f>
        <v>438</v>
      </c>
      <c r="F17" s="5" t="s">
        <v>94</v>
      </c>
      <c r="G17" s="5" t="s">
        <v>98</v>
      </c>
      <c r="H17" s="10"/>
      <c r="I17" s="1" t="s">
        <v>13</v>
      </c>
      <c r="J17" s="1">
        <v>100</v>
      </c>
      <c r="K17" s="1">
        <f>K15+J17</f>
        <v>1658</v>
      </c>
      <c r="L17" s="1">
        <v>438</v>
      </c>
      <c r="M17" s="1">
        <f>M15+J17</f>
        <v>-2346</v>
      </c>
    </row>
    <row r="18" spans="1:13" ht="15.75">
      <c r="A18" s="1" t="s">
        <v>14</v>
      </c>
      <c r="B18" s="1">
        <f t="shared" si="2"/>
        <v>1658</v>
      </c>
      <c r="C18" s="1">
        <v>35</v>
      </c>
      <c r="D18" s="1">
        <f t="shared" si="4"/>
        <v>1693</v>
      </c>
      <c r="E18" s="1">
        <f>403+30</f>
        <v>433</v>
      </c>
      <c r="F18" s="5" t="s">
        <v>96</v>
      </c>
      <c r="G18" s="5" t="s">
        <v>99</v>
      </c>
      <c r="H18" s="10"/>
      <c r="I18" s="1" t="s">
        <v>14</v>
      </c>
      <c r="J18" s="1">
        <v>35</v>
      </c>
      <c r="K18" s="1">
        <f t="shared" si="1"/>
        <v>1693</v>
      </c>
      <c r="L18" s="1">
        <v>433</v>
      </c>
      <c r="M18" s="1">
        <f aca="true" t="shared" si="5" ref="M18:M40">M17+J18</f>
        <v>-2311</v>
      </c>
    </row>
    <row r="19" spans="1:13" ht="15.75">
      <c r="A19" s="1" t="s">
        <v>15</v>
      </c>
      <c r="B19" s="1">
        <f t="shared" si="2"/>
        <v>1693</v>
      </c>
      <c r="C19" s="1">
        <v>30</v>
      </c>
      <c r="D19" s="1">
        <f t="shared" si="4"/>
        <v>1723</v>
      </c>
      <c r="E19" s="1">
        <f>430+34</f>
        <v>464</v>
      </c>
      <c r="F19" s="5" t="s">
        <v>97</v>
      </c>
      <c r="G19" s="5" t="s">
        <v>101</v>
      </c>
      <c r="H19" s="10"/>
      <c r="I19" s="1" t="s">
        <v>15</v>
      </c>
      <c r="J19" s="1">
        <v>30</v>
      </c>
      <c r="K19" s="1">
        <f t="shared" si="1"/>
        <v>1723</v>
      </c>
      <c r="L19" s="1">
        <v>464</v>
      </c>
      <c r="M19" s="1">
        <f t="shared" si="5"/>
        <v>-2281</v>
      </c>
    </row>
    <row r="20" spans="1:13" ht="15.75">
      <c r="A20" s="1" t="s">
        <v>16</v>
      </c>
      <c r="B20" s="1">
        <f t="shared" si="2"/>
        <v>1723</v>
      </c>
      <c r="C20" s="1">
        <v>34</v>
      </c>
      <c r="D20" s="1">
        <f t="shared" si="4"/>
        <v>1757</v>
      </c>
      <c r="E20" s="1">
        <f>209+30</f>
        <v>239</v>
      </c>
      <c r="F20" s="5" t="s">
        <v>100</v>
      </c>
      <c r="G20" s="5" t="s">
        <v>103</v>
      </c>
      <c r="H20" s="10"/>
      <c r="I20" s="1" t="s">
        <v>16</v>
      </c>
      <c r="J20" s="1">
        <v>34</v>
      </c>
      <c r="K20" s="1">
        <f t="shared" si="1"/>
        <v>1757</v>
      </c>
      <c r="L20" s="1">
        <v>239</v>
      </c>
      <c r="M20" s="1">
        <f t="shared" si="5"/>
        <v>-2247</v>
      </c>
    </row>
    <row r="21" spans="1:13" ht="15.75">
      <c r="A21" s="1" t="s">
        <v>17</v>
      </c>
      <c r="B21" s="1">
        <f t="shared" si="2"/>
        <v>1757</v>
      </c>
      <c r="C21" s="1">
        <v>30</v>
      </c>
      <c r="D21" s="1">
        <f t="shared" si="4"/>
        <v>1787</v>
      </c>
      <c r="E21" s="1">
        <f>207+32</f>
        <v>239</v>
      </c>
      <c r="F21" s="5" t="s">
        <v>102</v>
      </c>
      <c r="G21" s="5" t="s">
        <v>105</v>
      </c>
      <c r="H21" s="10"/>
      <c r="I21" s="1" t="s">
        <v>17</v>
      </c>
      <c r="J21" s="1">
        <v>30</v>
      </c>
      <c r="K21" s="1">
        <f t="shared" si="1"/>
        <v>1787</v>
      </c>
      <c r="L21" s="1">
        <v>239</v>
      </c>
      <c r="M21" s="1">
        <f t="shared" si="5"/>
        <v>-2217</v>
      </c>
    </row>
    <row r="22" spans="1:13" ht="15.75">
      <c r="A22" s="1" t="s">
        <v>18</v>
      </c>
      <c r="B22" s="1">
        <f t="shared" si="2"/>
        <v>1787</v>
      </c>
      <c r="C22" s="1">
        <v>32</v>
      </c>
      <c r="D22" s="1">
        <f t="shared" si="4"/>
        <v>1819</v>
      </c>
      <c r="E22" s="1">
        <f>200+30</f>
        <v>230</v>
      </c>
      <c r="F22" s="5" t="s">
        <v>104</v>
      </c>
      <c r="G22" s="5" t="s">
        <v>107</v>
      </c>
      <c r="H22" s="10"/>
      <c r="I22" s="1" t="s">
        <v>18</v>
      </c>
      <c r="J22" s="1">
        <v>32</v>
      </c>
      <c r="K22" s="1">
        <f t="shared" si="1"/>
        <v>1819</v>
      </c>
      <c r="L22" s="1">
        <v>230</v>
      </c>
      <c r="M22" s="1">
        <f t="shared" si="5"/>
        <v>-2185</v>
      </c>
    </row>
    <row r="23" spans="1:13" ht="15.75">
      <c r="A23" s="1" t="s">
        <v>19</v>
      </c>
      <c r="B23" s="1">
        <f t="shared" si="2"/>
        <v>1819</v>
      </c>
      <c r="C23" s="1">
        <v>30</v>
      </c>
      <c r="D23" s="1">
        <f t="shared" si="4"/>
        <v>1849</v>
      </c>
      <c r="E23" s="1">
        <f>119+29</f>
        <v>148</v>
      </c>
      <c r="F23" s="5" t="s">
        <v>106</v>
      </c>
      <c r="G23" s="5" t="s">
        <v>109</v>
      </c>
      <c r="H23" s="10"/>
      <c r="I23" s="1" t="s">
        <v>19</v>
      </c>
      <c r="J23" s="1">
        <v>30</v>
      </c>
      <c r="K23" s="1">
        <f t="shared" si="1"/>
        <v>1849</v>
      </c>
      <c r="L23" s="1">
        <v>148</v>
      </c>
      <c r="M23" s="1">
        <f t="shared" si="5"/>
        <v>-2155</v>
      </c>
    </row>
    <row r="24" spans="1:13" ht="15.75">
      <c r="A24" s="1" t="s">
        <v>20</v>
      </c>
      <c r="B24" s="1">
        <f t="shared" si="2"/>
        <v>1849</v>
      </c>
      <c r="C24" s="1">
        <v>29</v>
      </c>
      <c r="D24" s="1">
        <f t="shared" si="4"/>
        <v>1878</v>
      </c>
      <c r="E24" s="1">
        <v>205</v>
      </c>
      <c r="F24" s="5" t="s">
        <v>108</v>
      </c>
      <c r="G24" s="5" t="s">
        <v>110</v>
      </c>
      <c r="H24" s="10"/>
      <c r="I24" s="1" t="s">
        <v>20</v>
      </c>
      <c r="J24" s="1">
        <v>29</v>
      </c>
      <c r="K24" s="1">
        <f t="shared" si="1"/>
        <v>1878</v>
      </c>
      <c r="L24" s="1">
        <v>205</v>
      </c>
      <c r="M24" s="1">
        <f t="shared" si="5"/>
        <v>-2126</v>
      </c>
    </row>
    <row r="25" spans="1:13" ht="25.5">
      <c r="A25" s="1" t="s">
        <v>23</v>
      </c>
      <c r="B25" s="1">
        <f t="shared" si="2"/>
        <v>1878</v>
      </c>
      <c r="C25" s="1">
        <f>205-75</f>
        <v>130</v>
      </c>
      <c r="D25" s="1">
        <f t="shared" si="4"/>
        <v>2008</v>
      </c>
      <c r="E25" s="1">
        <v>175</v>
      </c>
      <c r="F25" s="16" t="s">
        <v>136</v>
      </c>
      <c r="G25" s="5" t="s">
        <v>89</v>
      </c>
      <c r="H25" s="10"/>
      <c r="I25" s="1" t="s">
        <v>23</v>
      </c>
      <c r="J25" s="1">
        <v>130</v>
      </c>
      <c r="K25" s="1">
        <f t="shared" si="1"/>
        <v>2008</v>
      </c>
      <c r="L25" s="1">
        <v>175</v>
      </c>
      <c r="M25" s="1">
        <f t="shared" si="5"/>
        <v>-1996</v>
      </c>
    </row>
    <row r="26" spans="1:13" ht="15.75">
      <c r="A26" s="1" t="s">
        <v>21</v>
      </c>
      <c r="B26" s="1">
        <f t="shared" si="2"/>
        <v>2008</v>
      </c>
      <c r="C26" s="1">
        <v>100</v>
      </c>
      <c r="D26" s="1">
        <f t="shared" si="4"/>
        <v>2108</v>
      </c>
      <c r="E26" s="1">
        <v>180</v>
      </c>
      <c r="F26" s="5" t="s">
        <v>111</v>
      </c>
      <c r="G26" s="14" t="s">
        <v>132</v>
      </c>
      <c r="H26" s="10"/>
      <c r="I26" s="1" t="s">
        <v>21</v>
      </c>
      <c r="J26" s="1">
        <v>100</v>
      </c>
      <c r="K26" s="1">
        <f t="shared" si="1"/>
        <v>2108</v>
      </c>
      <c r="L26" s="1">
        <v>180</v>
      </c>
      <c r="M26" s="1">
        <f t="shared" si="5"/>
        <v>-1896</v>
      </c>
    </row>
    <row r="27" spans="1:13" ht="15.75">
      <c r="A27" s="1" t="s">
        <v>24</v>
      </c>
      <c r="B27" s="1">
        <f t="shared" si="2"/>
        <v>2108</v>
      </c>
      <c r="C27" s="1">
        <v>60</v>
      </c>
      <c r="D27" s="1">
        <f t="shared" si="4"/>
        <v>2168</v>
      </c>
      <c r="E27" s="1">
        <v>147</v>
      </c>
      <c r="F27" s="5" t="s">
        <v>131</v>
      </c>
      <c r="G27" s="14" t="s">
        <v>133</v>
      </c>
      <c r="H27" s="10"/>
      <c r="I27" s="1" t="s">
        <v>24</v>
      </c>
      <c r="J27" s="1">
        <v>60</v>
      </c>
      <c r="K27" s="1">
        <f t="shared" si="1"/>
        <v>2168</v>
      </c>
      <c r="L27" s="1">
        <v>147</v>
      </c>
      <c r="M27" s="1">
        <f t="shared" si="5"/>
        <v>-1836</v>
      </c>
    </row>
    <row r="28" spans="1:13" ht="15.75" customHeight="1">
      <c r="A28" s="4" t="s">
        <v>22</v>
      </c>
      <c r="B28" s="1">
        <f t="shared" si="2"/>
        <v>2168</v>
      </c>
      <c r="C28" s="4">
        <f>130-2-7-30-17</f>
        <v>74</v>
      </c>
      <c r="D28" s="1">
        <f>D27+C28</f>
        <v>2242</v>
      </c>
      <c r="E28" s="4">
        <v>110</v>
      </c>
      <c r="F28" s="17" t="s">
        <v>136</v>
      </c>
      <c r="G28" s="8" t="s">
        <v>134</v>
      </c>
      <c r="H28" s="18"/>
      <c r="I28" s="18" t="s">
        <v>22</v>
      </c>
      <c r="J28" s="4">
        <v>74</v>
      </c>
      <c r="K28" s="4">
        <f t="shared" si="1"/>
        <v>2242</v>
      </c>
      <c r="L28" s="4">
        <v>110</v>
      </c>
      <c r="M28" s="1">
        <f t="shared" si="5"/>
        <v>-1762</v>
      </c>
    </row>
    <row r="29" spans="1:13" ht="15.75">
      <c r="A29" s="1" t="s">
        <v>79</v>
      </c>
      <c r="H29" s="10"/>
      <c r="I29" s="4" t="s">
        <v>70</v>
      </c>
      <c r="J29" s="4">
        <v>56</v>
      </c>
      <c r="K29" s="1">
        <f t="shared" si="1"/>
        <v>2298</v>
      </c>
      <c r="L29" s="4">
        <v>400</v>
      </c>
      <c r="M29" s="1">
        <f t="shared" si="5"/>
        <v>-1706</v>
      </c>
    </row>
    <row r="30" spans="1:13" ht="15.75">
      <c r="A30" s="1" t="s">
        <v>28</v>
      </c>
      <c r="H30" s="10"/>
      <c r="I30" s="4" t="s">
        <v>69</v>
      </c>
      <c r="J30" s="4">
        <v>400</v>
      </c>
      <c r="K30" s="1">
        <f t="shared" si="1"/>
        <v>2698</v>
      </c>
      <c r="L30" s="4">
        <v>40</v>
      </c>
      <c r="M30" s="1">
        <f t="shared" si="5"/>
        <v>-1306</v>
      </c>
    </row>
    <row r="31" spans="1:14" ht="15.75">
      <c r="A31" s="1" t="s">
        <v>29</v>
      </c>
      <c r="H31" s="18"/>
      <c r="I31" s="18" t="s">
        <v>80</v>
      </c>
      <c r="J31" s="4">
        <v>40</v>
      </c>
      <c r="K31" s="4">
        <f t="shared" si="1"/>
        <v>2738</v>
      </c>
      <c r="L31" s="4">
        <v>739</v>
      </c>
      <c r="M31" s="4">
        <f t="shared" si="5"/>
        <v>-1266</v>
      </c>
      <c r="N31" s="5" t="s">
        <v>82</v>
      </c>
    </row>
    <row r="32" spans="1:13" ht="15.75">
      <c r="A32" s="1" t="s">
        <v>30</v>
      </c>
      <c r="H32" s="10"/>
      <c r="I32" s="4" t="s">
        <v>76</v>
      </c>
      <c r="J32" s="4">
        <v>739</v>
      </c>
      <c r="K32" s="1">
        <f t="shared" si="1"/>
        <v>3477</v>
      </c>
      <c r="L32" s="4">
        <v>70</v>
      </c>
      <c r="M32" s="1">
        <f t="shared" si="5"/>
        <v>-527</v>
      </c>
    </row>
    <row r="33" spans="1:13" ht="15.75">
      <c r="A33" s="1" t="s">
        <v>31</v>
      </c>
      <c r="H33" s="10"/>
      <c r="I33" s="4" t="s">
        <v>71</v>
      </c>
      <c r="J33" s="4">
        <v>70</v>
      </c>
      <c r="K33" s="1">
        <f t="shared" si="1"/>
        <v>3547</v>
      </c>
      <c r="L33" s="4">
        <v>490</v>
      </c>
      <c r="M33" s="1">
        <f t="shared" si="5"/>
        <v>-457</v>
      </c>
    </row>
    <row r="34" spans="1:13" ht="15.75">
      <c r="A34" s="1" t="s">
        <v>32</v>
      </c>
      <c r="H34" s="10"/>
      <c r="I34" s="4" t="s">
        <v>72</v>
      </c>
      <c r="J34" s="4">
        <v>490</v>
      </c>
      <c r="K34" s="1">
        <f t="shared" si="1"/>
        <v>4037</v>
      </c>
      <c r="L34" s="4">
        <v>504</v>
      </c>
      <c r="M34" s="1">
        <f>M33+J34+1</f>
        <v>34</v>
      </c>
    </row>
    <row r="35" spans="1:13" ht="15.75">
      <c r="A35" s="1" t="s">
        <v>33</v>
      </c>
      <c r="H35" s="10"/>
      <c r="I35" s="4" t="s">
        <v>73</v>
      </c>
      <c r="J35" s="4">
        <v>504</v>
      </c>
      <c r="K35" s="1">
        <f t="shared" si="1"/>
        <v>4541</v>
      </c>
      <c r="L35" s="4">
        <v>1260</v>
      </c>
      <c r="M35" s="1">
        <f t="shared" si="5"/>
        <v>538</v>
      </c>
    </row>
    <row r="36" spans="1:13" ht="15.75">
      <c r="A36" s="1" t="s">
        <v>34</v>
      </c>
      <c r="H36" s="10"/>
      <c r="I36" s="4" t="s">
        <v>74</v>
      </c>
      <c r="J36" s="4">
        <v>1260</v>
      </c>
      <c r="K36" s="1">
        <f t="shared" si="1"/>
        <v>5801</v>
      </c>
      <c r="L36" s="4">
        <v>46</v>
      </c>
      <c r="M36" s="1">
        <f t="shared" si="5"/>
        <v>1798</v>
      </c>
    </row>
    <row r="37" spans="1:13" ht="15.75">
      <c r="A37" s="1" t="s">
        <v>35</v>
      </c>
      <c r="H37" s="10"/>
      <c r="I37" s="4" t="s">
        <v>75</v>
      </c>
      <c r="J37" s="4">
        <v>46</v>
      </c>
      <c r="K37" s="1">
        <f t="shared" si="1"/>
        <v>5847</v>
      </c>
      <c r="L37" s="4">
        <v>40</v>
      </c>
      <c r="M37" s="1">
        <f t="shared" si="5"/>
        <v>1844</v>
      </c>
    </row>
    <row r="38" spans="1:13" ht="15.75">
      <c r="A38" s="1" t="s">
        <v>36</v>
      </c>
      <c r="H38" s="10"/>
      <c r="I38" s="4" t="s">
        <v>77</v>
      </c>
      <c r="J38" s="4">
        <v>40</v>
      </c>
      <c r="K38" s="1">
        <f t="shared" si="1"/>
        <v>5887</v>
      </c>
      <c r="L38" s="4">
        <v>120</v>
      </c>
      <c r="M38" s="1">
        <f t="shared" si="5"/>
        <v>1884</v>
      </c>
    </row>
    <row r="39" spans="1:13" ht="15.75">
      <c r="A39" s="1" t="s">
        <v>37</v>
      </c>
      <c r="H39" s="10"/>
      <c r="I39" s="4" t="s">
        <v>78</v>
      </c>
      <c r="J39" s="4">
        <v>120</v>
      </c>
      <c r="K39" s="1">
        <f t="shared" si="1"/>
        <v>6007</v>
      </c>
      <c r="L39" s="4"/>
      <c r="M39" s="1">
        <f t="shared" si="5"/>
        <v>2004</v>
      </c>
    </row>
    <row r="40" spans="1:13" ht="15.75">
      <c r="A40" s="1" t="s">
        <v>38</v>
      </c>
      <c r="H40" s="10"/>
      <c r="I40" s="1" t="s">
        <v>83</v>
      </c>
      <c r="J40" s="1">
        <v>1</v>
      </c>
      <c r="K40" s="1">
        <f t="shared" si="1"/>
        <v>6008</v>
      </c>
      <c r="M40" s="1">
        <f t="shared" si="5"/>
        <v>2005</v>
      </c>
    </row>
    <row r="41" spans="1:8" ht="15.75">
      <c r="A41" s="1" t="s">
        <v>39</v>
      </c>
      <c r="H41" s="10"/>
    </row>
    <row r="42" spans="1:8" ht="15.75">
      <c r="A42" s="1" t="s">
        <v>40</v>
      </c>
      <c r="H42" s="10"/>
    </row>
    <row r="43" spans="1:8" ht="15.75">
      <c r="A43" s="1" t="s">
        <v>41</v>
      </c>
      <c r="H43" s="10"/>
    </row>
    <row r="44" spans="1:8" ht="15.75">
      <c r="A44" s="1" t="s">
        <v>42</v>
      </c>
      <c r="H44" s="10"/>
    </row>
    <row r="45" spans="1:8" ht="15.75">
      <c r="A45" s="1" t="s">
        <v>43</v>
      </c>
      <c r="H45" s="10"/>
    </row>
    <row r="46" spans="1:8" ht="15.75">
      <c r="A46" s="1" t="s">
        <v>22</v>
      </c>
      <c r="H46" s="10"/>
    </row>
    <row r="47" spans="1:8" ht="15.75">
      <c r="A47" s="1" t="s">
        <v>27</v>
      </c>
      <c r="H47" s="10"/>
    </row>
    <row r="48" spans="1:8" ht="15.75">
      <c r="A48" s="1" t="s">
        <v>44</v>
      </c>
      <c r="H48" s="10"/>
    </row>
    <row r="49" spans="1:8" ht="15.75">
      <c r="A49" s="1" t="s">
        <v>45</v>
      </c>
      <c r="H49" s="10"/>
    </row>
    <row r="50" spans="1:8" ht="15.75">
      <c r="A50" s="1" t="s">
        <v>46</v>
      </c>
      <c r="H50" s="10"/>
    </row>
    <row r="51" spans="1:8" ht="15.75">
      <c r="A51" s="1" t="s">
        <v>47</v>
      </c>
      <c r="H51" s="10"/>
    </row>
    <row r="52" spans="1:8" ht="15.75">
      <c r="A52" s="1" t="s">
        <v>48</v>
      </c>
      <c r="H52" s="10"/>
    </row>
    <row r="53" spans="1:8" ht="15.75">
      <c r="A53" s="1" t="s">
        <v>49</v>
      </c>
      <c r="H53" s="10"/>
    </row>
    <row r="54" spans="1:8" ht="15.75">
      <c r="A54" s="1" t="s">
        <v>50</v>
      </c>
      <c r="H54" s="10"/>
    </row>
    <row r="55" spans="1:8" ht="15.75">
      <c r="A55" s="1" t="s">
        <v>51</v>
      </c>
      <c r="H55" s="10"/>
    </row>
    <row r="56" spans="1:8" ht="15.75">
      <c r="A56" s="1" t="s">
        <v>52</v>
      </c>
      <c r="H56" s="10"/>
    </row>
    <row r="57" spans="1:8" ht="15.75">
      <c r="A57" s="1" t="s">
        <v>53</v>
      </c>
      <c r="H57" s="10"/>
    </row>
    <row r="58" spans="1:8" ht="15.75">
      <c r="A58" s="1" t="s">
        <v>54</v>
      </c>
      <c r="H58" s="10"/>
    </row>
    <row r="59" spans="1:8" ht="15.75">
      <c r="A59" s="1" t="s">
        <v>55</v>
      </c>
      <c r="H59" s="10"/>
    </row>
    <row r="60" spans="1:8" ht="15.75">
      <c r="A60" s="1" t="s">
        <v>56</v>
      </c>
      <c r="H60" s="10"/>
    </row>
    <row r="61" spans="1:8" ht="15.75">
      <c r="A61" s="1" t="s">
        <v>57</v>
      </c>
      <c r="H61" s="10"/>
    </row>
    <row r="62" spans="1:8" ht="15.75">
      <c r="A62" s="1" t="s">
        <v>58</v>
      </c>
      <c r="H62" s="10"/>
    </row>
    <row r="63" spans="1:8" ht="15.75">
      <c r="A63" s="1" t="s">
        <v>59</v>
      </c>
      <c r="H63" s="10"/>
    </row>
    <row r="64" spans="1:8" ht="15.75">
      <c r="A64" s="1" t="s">
        <v>27</v>
      </c>
      <c r="H64" s="10"/>
    </row>
    <row r="65" spans="1:8" ht="15.75">
      <c r="A65" s="1" t="s">
        <v>22</v>
      </c>
      <c r="H65" s="10"/>
    </row>
    <row r="66" spans="1:8" ht="15.75">
      <c r="A66" s="1" t="s">
        <v>60</v>
      </c>
      <c r="H66" s="10"/>
    </row>
    <row r="67" spans="1:8" ht="15.75">
      <c r="A67" s="1" t="s">
        <v>61</v>
      </c>
      <c r="H67" s="10"/>
    </row>
    <row r="68" spans="1:8" ht="15.75">
      <c r="A68" s="1" t="s">
        <v>62</v>
      </c>
      <c r="H68" s="10"/>
    </row>
    <row r="69" spans="1:8" ht="15.75">
      <c r="A69" s="1" t="s">
        <v>63</v>
      </c>
      <c r="H69" s="10"/>
    </row>
    <row r="70" spans="1:8" ht="15.75">
      <c r="A70" s="1" t="s">
        <v>64</v>
      </c>
      <c r="H70" s="10"/>
    </row>
    <row r="71" spans="1:8" ht="15.75">
      <c r="A71" s="1" t="s">
        <v>65</v>
      </c>
      <c r="H71" s="10"/>
    </row>
    <row r="72" spans="1:8" ht="15.75">
      <c r="A72" s="1" t="s">
        <v>66</v>
      </c>
      <c r="H72" s="10"/>
    </row>
    <row r="73" spans="1:8" ht="15.75">
      <c r="A73" s="1" t="s">
        <v>61</v>
      </c>
      <c r="H73" s="10"/>
    </row>
    <row r="74" spans="1:8" ht="15.75">
      <c r="A74" s="1" t="s">
        <v>22</v>
      </c>
      <c r="H74" s="10"/>
    </row>
    <row r="75" spans="1:8" ht="15.75">
      <c r="A75" s="1" t="s">
        <v>67</v>
      </c>
      <c r="H75" s="10"/>
    </row>
    <row r="76" spans="1:8" ht="15.75">
      <c r="A76" s="1" t="s">
        <v>54</v>
      </c>
      <c r="H76" s="10"/>
    </row>
    <row r="77" spans="1:8" ht="15.75">
      <c r="A77" s="1" t="s">
        <v>45</v>
      </c>
      <c r="H77" s="10"/>
    </row>
    <row r="78" spans="1:8" ht="15.75">
      <c r="A78" s="1" t="s">
        <v>46</v>
      </c>
      <c r="H78" s="10"/>
    </row>
    <row r="79" spans="1:8" ht="15.75">
      <c r="A79" s="1" t="s">
        <v>68</v>
      </c>
      <c r="H79" s="10"/>
    </row>
    <row r="80" spans="1:8" ht="15.75">
      <c r="A80" s="1" t="s">
        <v>22</v>
      </c>
      <c r="H80" s="10"/>
    </row>
    <row r="81" spans="1:8" ht="15.75">
      <c r="A81" s="1" t="s">
        <v>88</v>
      </c>
      <c r="H81" s="11"/>
    </row>
  </sheetData>
  <mergeCells count="4">
    <mergeCell ref="I1:M1"/>
    <mergeCell ref="I2:M2"/>
    <mergeCell ref="A1:G1"/>
    <mergeCell ref="A2:G2"/>
  </mergeCells>
  <printOptions/>
  <pageMargins left="0.75" right="0.75" top="1" bottom="1" header="0.5" footer="0.5"/>
  <pageSetup horizontalDpi="300" verticalDpi="300" orientation="portrait" r:id="rId3"/>
  <ignoredErrors>
    <ignoredError sqref="M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Leonard Clark I</dc:creator>
  <cp:keywords/>
  <dc:description/>
  <cp:lastModifiedBy>Dave Leonard Clark I</cp:lastModifiedBy>
  <cp:lastPrinted>2004-04-24T12:43:40Z</cp:lastPrinted>
  <dcterms:created xsi:type="dcterms:W3CDTF">2004-04-17T21:50:24Z</dcterms:created>
  <dcterms:modified xsi:type="dcterms:W3CDTF">2007-11-08T05:07:04Z</dcterms:modified>
  <cp:category/>
  <cp:version/>
  <cp:contentType/>
  <cp:contentStatus/>
</cp:coreProperties>
</file>